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тепло 1" sheetId="1" r:id="rId1"/>
  </sheets>
  <definedNames/>
  <calcPr fullCalcOnLoad="1"/>
</workbook>
</file>

<file path=xl/sharedStrings.xml><?xml version="1.0" encoding="utf-8"?>
<sst xmlns="http://schemas.openxmlformats.org/spreadsheetml/2006/main" count="108" uniqueCount="55">
  <si>
    <t xml:space="preserve"> </t>
  </si>
  <si>
    <t xml:space="preserve">Наименование
потребителей
</t>
  </si>
  <si>
    <t>един. измер.</t>
  </si>
  <si>
    <t>март</t>
  </si>
  <si>
    <t>май</t>
  </si>
  <si>
    <t>июнь</t>
  </si>
  <si>
    <t>июль</t>
  </si>
  <si>
    <t>авг</t>
  </si>
  <si>
    <t>сент</t>
  </si>
  <si>
    <t xml:space="preserve"> тыс. руб.</t>
  </si>
  <si>
    <t xml:space="preserve"> Гкал</t>
  </si>
  <si>
    <t>Итого по школам</t>
  </si>
  <si>
    <t>Итого по образованию</t>
  </si>
  <si>
    <t>МОБУ СОШ с. Ивановка</t>
  </si>
  <si>
    <t>МКОУ СОШ с. Кремово</t>
  </si>
  <si>
    <t>МОБУ СОШ с. Михайловка им. Крушанова</t>
  </si>
  <si>
    <t xml:space="preserve"> МКОУ СОШ с. Первомайское</t>
  </si>
  <si>
    <t>МКОУ СОШ с. Ширяевка</t>
  </si>
  <si>
    <t>МОБУ СОШ  № 2                      пос. Новошахтинский</t>
  </si>
  <si>
    <t>МКОУ НОШ с. Горное</t>
  </si>
  <si>
    <t>ММБУК ММР "Методическое культурно-информационное объединение"</t>
  </si>
  <si>
    <t>МКОУ СОШ № 1                                 пос. Новошахтинский</t>
  </si>
  <si>
    <t>МКУ "УХО Администрация Михайловского 
муниципального
района"</t>
  </si>
  <si>
    <t>МКОУ СОШ  с. Осиновка</t>
  </si>
  <si>
    <t>январь</t>
  </si>
  <si>
    <t>февраль</t>
  </si>
  <si>
    <t>апрель</t>
  </si>
  <si>
    <t>октябрь</t>
  </si>
  <si>
    <t>ноябрь</t>
  </si>
  <si>
    <t>декабрь</t>
  </si>
  <si>
    <t>Гкал</t>
  </si>
  <si>
    <t>тыс.руб.</t>
  </si>
  <si>
    <t xml:space="preserve">СОШ с.Ляличи </t>
  </si>
  <si>
    <t>Итого по ДОУ</t>
  </si>
  <si>
    <t>тыс.руб</t>
  </si>
  <si>
    <t>Всего по учреждениям</t>
  </si>
  <si>
    <t>МКОУ СОШ с. Абрамовка</t>
  </si>
  <si>
    <t>МКОУ ООШ с. Григорьевка</t>
  </si>
  <si>
    <t>МДОБУ "Ручеек"</t>
  </si>
  <si>
    <t>МДОБУ "Росинка"</t>
  </si>
  <si>
    <t>МДОБУ "Золотой ключик"</t>
  </si>
  <si>
    <t>МДОБУ  "Василек"</t>
  </si>
  <si>
    <t>МДОБУ "Светлячок"</t>
  </si>
  <si>
    <t>МДОБУ "Буратино"</t>
  </si>
  <si>
    <t>МДОБУ "Березка"</t>
  </si>
  <si>
    <t>МДОБУ "Журавлик" (с учетом д/с  с.Горное)</t>
  </si>
  <si>
    <t>МКОУ "МСО ОУ" (д/с с.Ляличи)</t>
  </si>
  <si>
    <t>МОБУ ДОД ДЮСШ с. Михайловка</t>
  </si>
  <si>
    <t>Лимиты потребления тепловой энергии  на 2015 год для  
учреждений, обслуживаемых КГУП "Примтеплоэнерго"</t>
  </si>
  <si>
    <t>утв.тариф на 1 полуг - 3934,90 руб/Гкал</t>
  </si>
  <si>
    <t>тариф на 2 полуг - 4171,00 руб/Гкал</t>
  </si>
  <si>
    <t>индекс-дефлятор  106 %</t>
  </si>
  <si>
    <t>МБОУ ДОД "Детская  школа искусств" с.Михайловка</t>
  </si>
  <si>
    <t>Лимит на
2015 год</t>
  </si>
  <si>
    <t xml:space="preserve">Приложение № 3
к постановлению администрации  
Михайловского муниципального района
19.09.2014 № 1089-па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</si>
</sst>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0"/>
    <numFmt numFmtId="167" formatCode="0.00000"/>
    <numFmt numFmtId="168" formatCode="0.0"/>
  </numFmts>
  <fonts count="53">
    <font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2"/>
    </font>
    <font>
      <b/>
      <sz val="10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9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8"/>
      <color indexed="10"/>
      <name val="Arial Cyr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wrapText="1"/>
    </xf>
    <xf numFmtId="2" fontId="7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2" fontId="11" fillId="0" borderId="12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168" fontId="3" fillId="0" borderId="12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" fontId="7" fillId="0" borderId="13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168" fontId="10" fillId="0" borderId="10" xfId="0" applyNumberFormat="1" applyFont="1" applyFill="1" applyBorder="1" applyAlignment="1">
      <alignment/>
    </xf>
    <xf numFmtId="168" fontId="12" fillId="0" borderId="10" xfId="0" applyNumberFormat="1" applyFont="1" applyFill="1" applyBorder="1" applyAlignment="1">
      <alignment/>
    </xf>
    <xf numFmtId="0" fontId="12" fillId="0" borderId="16" xfId="0" applyFont="1" applyBorder="1" applyAlignment="1">
      <alignment vertical="top" wrapText="1"/>
    </xf>
    <xf numFmtId="2" fontId="3" fillId="0" borderId="13" xfId="0" applyNumberFormat="1" applyFont="1" applyFill="1" applyBorder="1" applyAlignment="1">
      <alignment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2" fontId="3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 vertical="top" wrapText="1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5" xfId="0" applyFont="1" applyBorder="1" applyAlignment="1">
      <alignment vertical="top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8" fontId="12" fillId="0" borderId="14" xfId="0" applyNumberFormat="1" applyFont="1" applyBorder="1" applyAlignment="1">
      <alignment vertical="top" wrapText="1"/>
    </xf>
    <xf numFmtId="168" fontId="12" fillId="0" borderId="15" xfId="0" applyNumberFormat="1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1" sqref="A1:O1"/>
    </sheetView>
  </sheetViews>
  <sheetFormatPr defaultColWidth="9.00390625" defaultRowHeight="12.75"/>
  <cols>
    <col min="1" max="1" width="21.375" style="0" customWidth="1"/>
    <col min="2" max="2" width="7.75390625" style="15" customWidth="1"/>
    <col min="3" max="3" width="11.75390625" style="23" customWidth="1"/>
    <col min="4" max="5" width="9.875" style="15" customWidth="1"/>
    <col min="6" max="6" width="10.00390625" style="15" customWidth="1"/>
    <col min="7" max="7" width="9.75390625" style="15" customWidth="1"/>
    <col min="8" max="8" width="4.875" style="15" customWidth="1"/>
    <col min="9" max="10" width="5.125" style="15" customWidth="1"/>
    <col min="11" max="11" width="3.75390625" style="15" customWidth="1"/>
    <col min="12" max="12" width="4.875" style="15" customWidth="1"/>
    <col min="13" max="13" width="9.875" style="15" customWidth="1"/>
    <col min="14" max="14" width="9.375" style="15" customWidth="1"/>
    <col min="15" max="15" width="9.25390625" style="15" customWidth="1"/>
    <col min="16" max="16" width="9.125" style="15" customWidth="1"/>
  </cols>
  <sheetData>
    <row r="1" spans="1:15" ht="50.25" customHeight="1">
      <c r="A1" s="70" t="s">
        <v>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36" customHeight="1">
      <c r="A2" s="72" t="s">
        <v>48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2.75">
      <c r="A3" s="1"/>
      <c r="B3" s="16"/>
      <c r="C3" s="17"/>
      <c r="D3" s="16"/>
      <c r="E3" s="16"/>
      <c r="F3" s="16"/>
      <c r="G3" s="16"/>
      <c r="H3" s="16"/>
      <c r="I3" s="18"/>
      <c r="J3" s="18"/>
      <c r="K3" s="18"/>
      <c r="L3" s="74" t="s">
        <v>49</v>
      </c>
      <c r="M3" s="74"/>
      <c r="N3" s="74"/>
      <c r="O3" s="74"/>
    </row>
    <row r="4" spans="1:15" ht="12" customHeight="1">
      <c r="A4" s="1"/>
      <c r="B4" s="16"/>
      <c r="C4" s="17"/>
      <c r="D4" s="16"/>
      <c r="E4" s="16"/>
      <c r="F4" s="16"/>
      <c r="G4" s="16"/>
      <c r="H4" s="16"/>
      <c r="I4" s="18"/>
      <c r="J4" s="18"/>
      <c r="K4" s="18"/>
      <c r="L4" s="74" t="s">
        <v>50</v>
      </c>
      <c r="M4" s="74"/>
      <c r="N4" s="74"/>
      <c r="O4" s="74"/>
    </row>
    <row r="5" spans="1:15" ht="12.75" customHeight="1">
      <c r="A5" s="1"/>
      <c r="B5" s="16"/>
      <c r="C5" s="17"/>
      <c r="D5" s="16"/>
      <c r="E5" s="16"/>
      <c r="F5" s="16"/>
      <c r="G5" s="16"/>
      <c r="H5" s="16"/>
      <c r="I5" s="18" t="s">
        <v>0</v>
      </c>
      <c r="J5" s="75" t="s">
        <v>51</v>
      </c>
      <c r="K5" s="76"/>
      <c r="L5" s="76"/>
      <c r="M5" s="76"/>
      <c r="N5" s="76"/>
      <c r="O5" s="76"/>
    </row>
    <row r="6" spans="1:15" ht="12.75" customHeight="1">
      <c r="A6" s="1"/>
      <c r="B6" s="16"/>
      <c r="C6" s="17"/>
      <c r="D6" s="16"/>
      <c r="E6" s="16"/>
      <c r="F6" s="16"/>
      <c r="G6" s="16"/>
      <c r="H6" s="16"/>
      <c r="I6" s="16"/>
      <c r="J6" s="16"/>
      <c r="K6" s="16"/>
      <c r="L6" s="16"/>
      <c r="M6" s="19"/>
      <c r="N6" s="19"/>
      <c r="O6" s="19"/>
    </row>
    <row r="7" spans="1:16" s="2" customFormat="1" ht="17.25" customHeight="1">
      <c r="A7" s="68" t="s">
        <v>1</v>
      </c>
      <c r="B7" s="63" t="s">
        <v>2</v>
      </c>
      <c r="C7" s="64" t="s">
        <v>53</v>
      </c>
      <c r="D7" s="66"/>
      <c r="E7" s="66"/>
      <c r="F7" s="66"/>
      <c r="G7" s="66"/>
      <c r="H7" s="66"/>
      <c r="I7" s="66"/>
      <c r="J7" s="66"/>
      <c r="K7" s="66"/>
      <c r="L7" s="66"/>
      <c r="M7" s="67"/>
      <c r="N7" s="67"/>
      <c r="O7" s="67"/>
      <c r="P7" s="4"/>
    </row>
    <row r="8" spans="1:16" s="2" customFormat="1" ht="30" customHeight="1">
      <c r="A8" s="69"/>
      <c r="B8" s="63"/>
      <c r="C8" s="65"/>
      <c r="D8" s="20" t="s">
        <v>24</v>
      </c>
      <c r="E8" s="20" t="s">
        <v>25</v>
      </c>
      <c r="F8" s="20" t="s">
        <v>3</v>
      </c>
      <c r="G8" s="20" t="s">
        <v>26</v>
      </c>
      <c r="H8" s="20" t="s">
        <v>4</v>
      </c>
      <c r="I8" s="20" t="s">
        <v>5</v>
      </c>
      <c r="J8" s="20" t="s">
        <v>6</v>
      </c>
      <c r="K8" s="20" t="s">
        <v>7</v>
      </c>
      <c r="L8" s="20" t="s">
        <v>8</v>
      </c>
      <c r="M8" s="20" t="s">
        <v>27</v>
      </c>
      <c r="N8" s="20" t="s">
        <v>28</v>
      </c>
      <c r="O8" s="20" t="s">
        <v>29</v>
      </c>
      <c r="P8" s="4"/>
    </row>
    <row r="9" spans="1:16" s="6" customFormat="1" ht="19.5" customHeight="1">
      <c r="A9" s="57" t="s">
        <v>20</v>
      </c>
      <c r="B9" s="29" t="s">
        <v>10</v>
      </c>
      <c r="C9" s="3">
        <f aca="true" t="shared" si="0" ref="C9:C61">D9+E9+F9+G9+H9+I9+J9+K9+L9+M9+N9+O9</f>
        <v>171</v>
      </c>
      <c r="D9" s="30">
        <v>31.56</v>
      </c>
      <c r="E9" s="31">
        <v>24.83</v>
      </c>
      <c r="F9" s="31">
        <v>21.12</v>
      </c>
      <c r="G9" s="31">
        <v>10.81</v>
      </c>
      <c r="H9" s="31"/>
      <c r="I9" s="31"/>
      <c r="J9" s="31"/>
      <c r="K9" s="31"/>
      <c r="L9" s="31"/>
      <c r="M9" s="31">
        <v>18.27</v>
      </c>
      <c r="N9" s="31">
        <v>31.24</v>
      </c>
      <c r="O9" s="31">
        <v>33.17</v>
      </c>
      <c r="P9" s="5"/>
    </row>
    <row r="10" spans="1:16" s="6" customFormat="1" ht="31.5" customHeight="1">
      <c r="A10" s="58"/>
      <c r="B10" s="29" t="s">
        <v>9</v>
      </c>
      <c r="C10" s="3">
        <f t="shared" si="0"/>
        <v>692.3886480000001</v>
      </c>
      <c r="D10" s="32">
        <f>D9*3934.9/1000</f>
        <v>124.185444</v>
      </c>
      <c r="E10" s="32">
        <f>E9*3934.9/1000</f>
        <v>97.70356699999999</v>
      </c>
      <c r="F10" s="32">
        <f>F9*3934.9/1000</f>
        <v>83.10508800000001</v>
      </c>
      <c r="G10" s="32">
        <f>G9*3934.9/1000</f>
        <v>42.536269</v>
      </c>
      <c r="H10" s="32"/>
      <c r="I10" s="32"/>
      <c r="J10" s="32"/>
      <c r="K10" s="32"/>
      <c r="L10" s="32"/>
      <c r="M10" s="32">
        <f>M9*4171/1000</f>
        <v>76.20417</v>
      </c>
      <c r="N10" s="32">
        <f>N9*4171/1000</f>
        <v>130.30204</v>
      </c>
      <c r="O10" s="32">
        <f>O9*4171/1000</f>
        <v>138.35207</v>
      </c>
      <c r="P10" s="5"/>
    </row>
    <row r="11" spans="1:16" s="2" customFormat="1" ht="16.5" customHeight="1">
      <c r="A11" s="57" t="s">
        <v>22</v>
      </c>
      <c r="B11" s="29" t="s">
        <v>10</v>
      </c>
      <c r="C11" s="3">
        <f>SUM(D11:O11)</f>
        <v>483.7</v>
      </c>
      <c r="D11" s="30">
        <v>110</v>
      </c>
      <c r="E11" s="30">
        <v>90.7</v>
      </c>
      <c r="F11" s="30">
        <v>68</v>
      </c>
      <c r="G11" s="30">
        <v>37</v>
      </c>
      <c r="H11" s="30"/>
      <c r="I11" s="30"/>
      <c r="J11" s="30"/>
      <c r="K11" s="30"/>
      <c r="L11" s="30"/>
      <c r="M11" s="30">
        <v>19</v>
      </c>
      <c r="N11" s="30">
        <v>62</v>
      </c>
      <c r="O11" s="30">
        <v>97</v>
      </c>
      <c r="P11" s="4"/>
    </row>
    <row r="12" spans="1:17" s="2" customFormat="1" ht="43.5" customHeight="1">
      <c r="A12" s="58"/>
      <c r="B12" s="33" t="s">
        <v>9</v>
      </c>
      <c r="C12" s="3">
        <f t="shared" si="0"/>
        <v>1945.33693</v>
      </c>
      <c r="D12" s="34">
        <f>D11*3934.9/1000</f>
        <v>432.839</v>
      </c>
      <c r="E12" s="34">
        <f>E11*3934.9/1000</f>
        <v>356.89543</v>
      </c>
      <c r="F12" s="34">
        <f>F11*3934.9/1000</f>
        <v>267.5732</v>
      </c>
      <c r="G12" s="34">
        <f>G11*3934.9/1000</f>
        <v>145.59130000000002</v>
      </c>
      <c r="H12" s="32"/>
      <c r="I12" s="32"/>
      <c r="J12" s="32"/>
      <c r="K12" s="32"/>
      <c r="L12" s="32"/>
      <c r="M12" s="34">
        <f>M11*4171/1000</f>
        <v>79.249</v>
      </c>
      <c r="N12" s="34">
        <f>N11*4171/1000</f>
        <v>258.602</v>
      </c>
      <c r="O12" s="34">
        <f>O11*4171/1000</f>
        <v>404.587</v>
      </c>
      <c r="P12" s="4"/>
      <c r="Q12" s="27"/>
    </row>
    <row r="13" spans="1:16" s="6" customFormat="1" ht="12.75" customHeight="1">
      <c r="A13" s="57" t="s">
        <v>52</v>
      </c>
      <c r="B13" s="29" t="s">
        <v>10</v>
      </c>
      <c r="C13" s="3">
        <f t="shared" si="0"/>
        <v>65</v>
      </c>
      <c r="D13" s="30">
        <v>11.59</v>
      </c>
      <c r="E13" s="31">
        <v>8.92</v>
      </c>
      <c r="F13" s="31">
        <v>7.44</v>
      </c>
      <c r="G13" s="31">
        <v>6.66</v>
      </c>
      <c r="H13" s="31"/>
      <c r="I13" s="31"/>
      <c r="J13" s="31"/>
      <c r="K13" s="31"/>
      <c r="L13" s="31"/>
      <c r="M13" s="31">
        <v>5.71</v>
      </c>
      <c r="N13" s="31">
        <v>11.18</v>
      </c>
      <c r="O13" s="31">
        <v>13.5</v>
      </c>
      <c r="P13" s="5"/>
    </row>
    <row r="14" spans="1:16" s="6" customFormat="1" ht="27.75" customHeight="1">
      <c r="A14" s="58"/>
      <c r="B14" s="29" t="s">
        <v>9</v>
      </c>
      <c r="C14" s="3">
        <f t="shared" si="0"/>
        <v>262.943579</v>
      </c>
      <c r="D14" s="32">
        <f>D13*3934.9/1000</f>
        <v>45.605491</v>
      </c>
      <c r="E14" s="32">
        <f>E13*3934.9/1000</f>
        <v>35.099308</v>
      </c>
      <c r="F14" s="32">
        <f>F13*3934.9/1000</f>
        <v>29.275656</v>
      </c>
      <c r="G14" s="32">
        <f>G13*3934.9/1000</f>
        <v>26.206434</v>
      </c>
      <c r="H14" s="32"/>
      <c r="I14" s="32"/>
      <c r="J14" s="32"/>
      <c r="K14" s="32"/>
      <c r="L14" s="32"/>
      <c r="M14" s="32">
        <f>M13*4171/1000</f>
        <v>23.81641</v>
      </c>
      <c r="N14" s="32">
        <f>N13*4171/1000</f>
        <v>46.63178</v>
      </c>
      <c r="O14" s="32">
        <f>O13*4171/1000</f>
        <v>56.3085</v>
      </c>
      <c r="P14" s="5"/>
    </row>
    <row r="15" spans="1:16" s="8" customFormat="1" ht="11.25" customHeight="1">
      <c r="A15" s="55" t="s">
        <v>36</v>
      </c>
      <c r="B15" s="29" t="s">
        <v>10</v>
      </c>
      <c r="C15" s="36">
        <f t="shared" si="0"/>
        <v>260</v>
      </c>
      <c r="D15" s="35">
        <v>61.14</v>
      </c>
      <c r="E15" s="35">
        <v>48.27</v>
      </c>
      <c r="F15" s="35">
        <v>36.19</v>
      </c>
      <c r="G15" s="35">
        <v>18.01</v>
      </c>
      <c r="H15" s="35"/>
      <c r="I15" s="35"/>
      <c r="J15" s="35"/>
      <c r="K15" s="35"/>
      <c r="L15" s="35"/>
      <c r="M15" s="35">
        <v>8.2</v>
      </c>
      <c r="N15" s="35">
        <v>34.38</v>
      </c>
      <c r="O15" s="35">
        <v>53.81</v>
      </c>
      <c r="P15" s="7"/>
    </row>
    <row r="16" spans="1:16" s="8" customFormat="1" ht="12.75">
      <c r="A16" s="56"/>
      <c r="B16" s="29" t="s">
        <v>9</v>
      </c>
      <c r="C16" s="36">
        <f t="shared" si="0"/>
        <v>1045.8316790000001</v>
      </c>
      <c r="D16" s="37">
        <f>D15*3934.9/1000</f>
        <v>240.579786</v>
      </c>
      <c r="E16" s="37">
        <f>E15*3934.9/1000</f>
        <v>189.93762300000003</v>
      </c>
      <c r="F16" s="37">
        <f>F15*3934.9/1000</f>
        <v>142.40403099999997</v>
      </c>
      <c r="G16" s="37">
        <f>G15*3934.9/1000</f>
        <v>70.86754900000001</v>
      </c>
      <c r="H16" s="37"/>
      <c r="I16" s="37"/>
      <c r="J16" s="37"/>
      <c r="K16" s="37"/>
      <c r="L16" s="37"/>
      <c r="M16" s="37">
        <f>M15*4171/1000</f>
        <v>34.2022</v>
      </c>
      <c r="N16" s="37">
        <f>N15*4171/1000</f>
        <v>143.39898000000002</v>
      </c>
      <c r="O16" s="37">
        <f>O15*4171/1000</f>
        <v>224.44151000000002</v>
      </c>
      <c r="P16" s="7"/>
    </row>
    <row r="17" spans="1:16" s="8" customFormat="1" ht="12.75" customHeight="1">
      <c r="A17" s="49" t="s">
        <v>37</v>
      </c>
      <c r="B17" s="29" t="s">
        <v>10</v>
      </c>
      <c r="C17" s="36">
        <f t="shared" si="0"/>
        <v>396.60999999999996</v>
      </c>
      <c r="D17" s="35">
        <v>90.44</v>
      </c>
      <c r="E17" s="35">
        <v>72.52</v>
      </c>
      <c r="F17" s="35">
        <v>55.73</v>
      </c>
      <c r="G17" s="35">
        <v>30.39</v>
      </c>
      <c r="H17" s="35"/>
      <c r="I17" s="35"/>
      <c r="J17" s="35"/>
      <c r="K17" s="35"/>
      <c r="L17" s="35"/>
      <c r="M17" s="35">
        <v>16.06</v>
      </c>
      <c r="N17" s="35">
        <v>51.65</v>
      </c>
      <c r="O17" s="35">
        <v>79.82</v>
      </c>
      <c r="P17" s="7"/>
    </row>
    <row r="18" spans="1:16" s="8" customFormat="1" ht="12.75">
      <c r="A18" s="50"/>
      <c r="B18" s="29" t="s">
        <v>9</v>
      </c>
      <c r="C18" s="36">
        <f t="shared" si="0"/>
        <v>1595.4525219999998</v>
      </c>
      <c r="D18" s="37">
        <f>D17*3934.9/1000</f>
        <v>355.87235599999997</v>
      </c>
      <c r="E18" s="37">
        <f>E17*3934.9/1000</f>
        <v>285.358948</v>
      </c>
      <c r="F18" s="37">
        <f>F17*3934.9/1000</f>
        <v>219.29197699999997</v>
      </c>
      <c r="G18" s="37">
        <f>G17*3934.9/1000</f>
        <v>119.58161100000001</v>
      </c>
      <c r="H18" s="37"/>
      <c r="I18" s="37"/>
      <c r="J18" s="37"/>
      <c r="K18" s="37"/>
      <c r="L18" s="37"/>
      <c r="M18" s="37">
        <f>M17*4171/1000</f>
        <v>66.98626</v>
      </c>
      <c r="N18" s="37">
        <f>N17*4171/1000</f>
        <v>215.43215</v>
      </c>
      <c r="O18" s="37">
        <f>O17*4171/1000</f>
        <v>332.92922</v>
      </c>
      <c r="P18" s="7"/>
    </row>
    <row r="19" spans="1:16" s="8" customFormat="1" ht="12.75" customHeight="1">
      <c r="A19" s="49" t="s">
        <v>13</v>
      </c>
      <c r="B19" s="29" t="s">
        <v>10</v>
      </c>
      <c r="C19" s="36">
        <f t="shared" si="0"/>
        <v>713.27</v>
      </c>
      <c r="D19" s="37">
        <v>170.56</v>
      </c>
      <c r="E19" s="37">
        <v>132.72</v>
      </c>
      <c r="F19" s="37">
        <v>93.27</v>
      </c>
      <c r="G19" s="37">
        <v>47.11</v>
      </c>
      <c r="H19" s="37"/>
      <c r="I19" s="37"/>
      <c r="J19" s="37"/>
      <c r="K19" s="37"/>
      <c r="L19" s="37"/>
      <c r="M19" s="37">
        <v>22.08</v>
      </c>
      <c r="N19" s="37">
        <v>98.7</v>
      </c>
      <c r="O19" s="37">
        <v>148.83</v>
      </c>
      <c r="P19" s="7"/>
    </row>
    <row r="20" spans="1:16" s="8" customFormat="1" ht="12.75">
      <c r="A20" s="50"/>
      <c r="B20" s="29" t="s">
        <v>9</v>
      </c>
      <c r="C20" s="36">
        <f t="shared" si="0"/>
        <v>2870.301044</v>
      </c>
      <c r="D20" s="37">
        <f>D19*3934.9/1000</f>
        <v>671.136544</v>
      </c>
      <c r="E20" s="37">
        <f>E19*3934.9/1000</f>
        <v>522.239928</v>
      </c>
      <c r="F20" s="37">
        <f>F19*3934.9/1000</f>
        <v>367.008123</v>
      </c>
      <c r="G20" s="37">
        <f>G19*3934.9/1000</f>
        <v>185.373139</v>
      </c>
      <c r="H20" s="37"/>
      <c r="I20" s="37"/>
      <c r="J20" s="37"/>
      <c r="K20" s="37"/>
      <c r="L20" s="37"/>
      <c r="M20" s="37">
        <f>M19*4171/1000</f>
        <v>92.09567999999999</v>
      </c>
      <c r="N20" s="37">
        <f>N19*4171/1000</f>
        <v>411.6777</v>
      </c>
      <c r="O20" s="37">
        <f>O19*4171/1000</f>
        <v>620.76993</v>
      </c>
      <c r="P20" s="7"/>
    </row>
    <row r="21" spans="1:16" s="8" customFormat="1" ht="12.75">
      <c r="A21" s="77" t="s">
        <v>14</v>
      </c>
      <c r="B21" s="40" t="s">
        <v>10</v>
      </c>
      <c r="C21" s="36">
        <f t="shared" si="0"/>
        <v>600</v>
      </c>
      <c r="D21" s="37">
        <v>136.6</v>
      </c>
      <c r="E21" s="37">
        <v>110.85</v>
      </c>
      <c r="F21" s="37">
        <v>84.88</v>
      </c>
      <c r="G21" s="37">
        <v>45.2</v>
      </c>
      <c r="H21" s="37"/>
      <c r="I21" s="37"/>
      <c r="J21" s="37"/>
      <c r="K21" s="37"/>
      <c r="L21" s="37"/>
      <c r="M21" s="37">
        <v>23.87</v>
      </c>
      <c r="N21" s="37">
        <v>77.81</v>
      </c>
      <c r="O21" s="37">
        <v>120.79</v>
      </c>
      <c r="P21" s="7"/>
    </row>
    <row r="22" spans="1:16" s="8" customFormat="1" ht="12.75">
      <c r="A22" s="78"/>
      <c r="B22" s="40" t="s">
        <v>9</v>
      </c>
      <c r="C22" s="36">
        <f t="shared" si="0"/>
        <v>2413.4651670000003</v>
      </c>
      <c r="D22" s="37">
        <f>D21*3934.9/1000</f>
        <v>537.50734</v>
      </c>
      <c r="E22" s="37">
        <f>E21*3934.9/1000</f>
        <v>436.18366499999996</v>
      </c>
      <c r="F22" s="37">
        <f>F21*3934.9/1000</f>
        <v>333.994312</v>
      </c>
      <c r="G22" s="37">
        <f>G21*3934.9/1000</f>
        <v>177.85748</v>
      </c>
      <c r="H22" s="41"/>
      <c r="I22" s="41"/>
      <c r="J22" s="41"/>
      <c r="K22" s="41"/>
      <c r="L22" s="41"/>
      <c r="M22" s="37">
        <f>M21*4171/1000</f>
        <v>99.56177000000001</v>
      </c>
      <c r="N22" s="37">
        <f>N21*4171/1000</f>
        <v>324.54551000000004</v>
      </c>
      <c r="O22" s="37">
        <f>O21*4171/1000</f>
        <v>503.81509</v>
      </c>
      <c r="P22" s="7"/>
    </row>
    <row r="23" spans="1:16" s="8" customFormat="1" ht="12.75" customHeight="1">
      <c r="A23" s="49" t="s">
        <v>15</v>
      </c>
      <c r="B23" s="29" t="s">
        <v>10</v>
      </c>
      <c r="C23" s="36">
        <f t="shared" si="0"/>
        <v>1084.09</v>
      </c>
      <c r="D23" s="35">
        <v>245.91</v>
      </c>
      <c r="E23" s="35">
        <v>207.48</v>
      </c>
      <c r="F23" s="37">
        <v>144.5</v>
      </c>
      <c r="G23" s="35">
        <v>82.63</v>
      </c>
      <c r="H23" s="35"/>
      <c r="I23" s="35"/>
      <c r="J23" s="35"/>
      <c r="K23" s="35"/>
      <c r="L23" s="35"/>
      <c r="M23" s="35">
        <v>31.92</v>
      </c>
      <c r="N23" s="37">
        <v>135</v>
      </c>
      <c r="O23" s="35">
        <v>236.65</v>
      </c>
      <c r="P23" s="7"/>
    </row>
    <row r="24" spans="1:16" s="8" customFormat="1" ht="23.25" customHeight="1">
      <c r="A24" s="50"/>
      <c r="B24" s="29" t="s">
        <v>9</v>
      </c>
      <c r="C24" s="36">
        <f t="shared" si="0"/>
        <v>4361.068618</v>
      </c>
      <c r="D24" s="37">
        <f>D23*3934.9/1000</f>
        <v>967.631259</v>
      </c>
      <c r="E24" s="37">
        <f>E23*3934.9/1000</f>
        <v>816.413052</v>
      </c>
      <c r="F24" s="37">
        <f>F23*3934.9/1000</f>
        <v>568.5930500000001</v>
      </c>
      <c r="G24" s="37">
        <f>G23*3934.9/1000</f>
        <v>325.140787</v>
      </c>
      <c r="H24" s="37"/>
      <c r="I24" s="37"/>
      <c r="J24" s="37"/>
      <c r="K24" s="37"/>
      <c r="L24" s="37"/>
      <c r="M24" s="37">
        <f>M23*4171/1000</f>
        <v>133.13832</v>
      </c>
      <c r="N24" s="37">
        <f>N23*4171/1000</f>
        <v>563.085</v>
      </c>
      <c r="O24" s="37">
        <f>O23*4171/1000</f>
        <v>987.06715</v>
      </c>
      <c r="P24" s="7"/>
    </row>
    <row r="25" spans="1:16" s="8" customFormat="1" ht="12.75">
      <c r="A25" s="49" t="s">
        <v>23</v>
      </c>
      <c r="B25" s="29" t="s">
        <v>10</v>
      </c>
      <c r="C25" s="36">
        <f t="shared" si="0"/>
        <v>599.98</v>
      </c>
      <c r="D25" s="35">
        <v>136.93</v>
      </c>
      <c r="E25" s="35">
        <v>109.61</v>
      </c>
      <c r="F25" s="37">
        <v>84</v>
      </c>
      <c r="G25" s="35">
        <v>45.36</v>
      </c>
      <c r="H25" s="35"/>
      <c r="I25" s="35"/>
      <c r="J25" s="35"/>
      <c r="K25" s="35"/>
      <c r="L25" s="35"/>
      <c r="M25" s="35">
        <v>26.37</v>
      </c>
      <c r="N25" s="35">
        <v>76.98</v>
      </c>
      <c r="O25" s="35">
        <v>120.73</v>
      </c>
      <c r="P25" s="7"/>
    </row>
    <row r="26" spans="1:16" s="8" customFormat="1" ht="12.75">
      <c r="A26" s="50"/>
      <c r="B26" s="29" t="s">
        <v>9</v>
      </c>
      <c r="C26" s="36">
        <f t="shared" si="0"/>
        <v>2413.76659</v>
      </c>
      <c r="D26" s="37">
        <f>D25*3934.9/1000</f>
        <v>538.8058570000001</v>
      </c>
      <c r="E26" s="37">
        <f>E25*3934.9/1000</f>
        <v>431.304389</v>
      </c>
      <c r="F26" s="37">
        <f>F25*3934.9/1000</f>
        <v>330.5316</v>
      </c>
      <c r="G26" s="37">
        <f>G25*3934.9/1000</f>
        <v>178.487064</v>
      </c>
      <c r="H26" s="37"/>
      <c r="I26" s="37"/>
      <c r="J26" s="37"/>
      <c r="K26" s="37"/>
      <c r="L26" s="37"/>
      <c r="M26" s="37">
        <f>M25*4171/1000</f>
        <v>109.98927</v>
      </c>
      <c r="N26" s="37">
        <f>N25*4171/1000</f>
        <v>321.08358000000004</v>
      </c>
      <c r="O26" s="37">
        <f>O25*4171/1000</f>
        <v>503.56483000000003</v>
      </c>
      <c r="P26" s="7"/>
    </row>
    <row r="27" spans="1:16" s="8" customFormat="1" ht="21" customHeight="1">
      <c r="A27" s="49" t="s">
        <v>16</v>
      </c>
      <c r="B27" s="29" t="s">
        <v>10</v>
      </c>
      <c r="C27" s="36">
        <f t="shared" si="0"/>
        <v>379.81</v>
      </c>
      <c r="D27" s="35">
        <v>81.3</v>
      </c>
      <c r="E27" s="35">
        <v>70.32</v>
      </c>
      <c r="F27" s="35">
        <v>52.11</v>
      </c>
      <c r="G27" s="35">
        <v>32.64</v>
      </c>
      <c r="H27" s="35"/>
      <c r="I27" s="35"/>
      <c r="J27" s="35"/>
      <c r="K27" s="35"/>
      <c r="L27" s="35"/>
      <c r="M27" s="35">
        <v>17.91</v>
      </c>
      <c r="N27" s="35">
        <v>47.61</v>
      </c>
      <c r="O27" s="35">
        <v>77.92</v>
      </c>
      <c r="P27" s="7"/>
    </row>
    <row r="28" spans="1:16" s="8" customFormat="1" ht="12.75">
      <c r="A28" s="50"/>
      <c r="B28" s="29" t="s">
        <v>9</v>
      </c>
      <c r="C28" s="36">
        <f t="shared" si="0"/>
        <v>1528.3805530000002</v>
      </c>
      <c r="D28" s="37">
        <f>D27*3934.9/1000</f>
        <v>319.90737</v>
      </c>
      <c r="E28" s="37">
        <f>E27*3934.9/1000</f>
        <v>276.70216800000003</v>
      </c>
      <c r="F28" s="37">
        <f>F27*3934.9/1000</f>
        <v>205.047639</v>
      </c>
      <c r="G28" s="37">
        <f>G27*3934.9/1000</f>
        <v>128.435136</v>
      </c>
      <c r="H28" s="37"/>
      <c r="I28" s="37"/>
      <c r="J28" s="37"/>
      <c r="K28" s="37"/>
      <c r="L28" s="37"/>
      <c r="M28" s="37">
        <f>M27*4171/1000</f>
        <v>74.70261</v>
      </c>
      <c r="N28" s="37">
        <f>N27*4171/1000</f>
        <v>198.58131</v>
      </c>
      <c r="O28" s="37">
        <f>O27*4171/1000</f>
        <v>325.00432</v>
      </c>
      <c r="P28" s="7"/>
    </row>
    <row r="29" spans="1:16" s="8" customFormat="1" ht="12.75">
      <c r="A29" s="49" t="s">
        <v>17</v>
      </c>
      <c r="B29" s="29" t="s">
        <v>10</v>
      </c>
      <c r="C29" s="36">
        <f t="shared" si="0"/>
        <v>409.99999999999994</v>
      </c>
      <c r="D29" s="35">
        <v>94.05</v>
      </c>
      <c r="E29" s="35">
        <v>74.02</v>
      </c>
      <c r="F29" s="35">
        <v>55.76</v>
      </c>
      <c r="G29" s="35">
        <v>32.3</v>
      </c>
      <c r="H29" s="35"/>
      <c r="I29" s="35"/>
      <c r="J29" s="35"/>
      <c r="K29" s="35"/>
      <c r="L29" s="35"/>
      <c r="M29" s="35">
        <v>12.78</v>
      </c>
      <c r="N29" s="35">
        <v>55.38</v>
      </c>
      <c r="O29" s="35">
        <v>85.71</v>
      </c>
      <c r="P29" s="7"/>
    </row>
    <row r="30" spans="1:16" s="8" customFormat="1" ht="12.75">
      <c r="A30" s="50"/>
      <c r="B30" s="29" t="s">
        <v>9</v>
      </c>
      <c r="C30" s="36">
        <f t="shared" si="0"/>
        <v>1649.637707</v>
      </c>
      <c r="D30" s="37">
        <f>D29*3934.9/1000</f>
        <v>370.077345</v>
      </c>
      <c r="E30" s="37">
        <f>E29*3934.9/1000</f>
        <v>291.261298</v>
      </c>
      <c r="F30" s="37">
        <f>F29*3934.9/1000</f>
        <v>219.410024</v>
      </c>
      <c r="G30" s="37">
        <f>G29*3934.9/1000</f>
        <v>127.09727</v>
      </c>
      <c r="H30" s="37"/>
      <c r="I30" s="37"/>
      <c r="J30" s="37"/>
      <c r="K30" s="37"/>
      <c r="L30" s="37"/>
      <c r="M30" s="37">
        <f>M29*4171/1000</f>
        <v>53.30538</v>
      </c>
      <c r="N30" s="37">
        <f>N29*4171/1000</f>
        <v>230.98998</v>
      </c>
      <c r="O30" s="37">
        <f>O29*4171/1000</f>
        <v>357.49640999999997</v>
      </c>
      <c r="P30" s="7"/>
    </row>
    <row r="31" spans="1:16" s="8" customFormat="1" ht="12.75" customHeight="1">
      <c r="A31" s="49" t="s">
        <v>21</v>
      </c>
      <c r="B31" s="29" t="s">
        <v>10</v>
      </c>
      <c r="C31" s="36">
        <f t="shared" si="0"/>
        <v>600.02</v>
      </c>
      <c r="D31" s="35">
        <v>139.41</v>
      </c>
      <c r="E31" s="35">
        <v>106.21</v>
      </c>
      <c r="F31" s="35">
        <v>77.61</v>
      </c>
      <c r="G31" s="35">
        <v>49.32</v>
      </c>
      <c r="H31" s="35"/>
      <c r="I31" s="35"/>
      <c r="J31" s="35"/>
      <c r="K31" s="35"/>
      <c r="L31" s="35"/>
      <c r="M31" s="37">
        <v>20.83</v>
      </c>
      <c r="N31" s="35">
        <v>80.49</v>
      </c>
      <c r="O31" s="35">
        <v>126.15</v>
      </c>
      <c r="P31" s="7"/>
    </row>
    <row r="32" spans="1:16" s="8" customFormat="1" ht="12.75" customHeight="1">
      <c r="A32" s="50"/>
      <c r="B32" s="29" t="s">
        <v>9</v>
      </c>
      <c r="C32" s="36">
        <f t="shared" si="0"/>
        <v>2414.724365</v>
      </c>
      <c r="D32" s="37">
        <f>D31*3934.9/1000</f>
        <v>548.564409</v>
      </c>
      <c r="E32" s="37">
        <f>E31*3934.9/1000</f>
        <v>417.925729</v>
      </c>
      <c r="F32" s="37">
        <f>F31*3934.9/1000</f>
        <v>305.387589</v>
      </c>
      <c r="G32" s="37">
        <f>G31*3934.9/1000</f>
        <v>194.06926800000002</v>
      </c>
      <c r="H32" s="37"/>
      <c r="I32" s="37"/>
      <c r="J32" s="37"/>
      <c r="K32" s="37"/>
      <c r="L32" s="37"/>
      <c r="M32" s="37">
        <f>M31*4171/1000</f>
        <v>86.88193</v>
      </c>
      <c r="N32" s="37">
        <f>N31*4171/1000</f>
        <v>335.72378999999995</v>
      </c>
      <c r="O32" s="37">
        <f>O31*4171/1000</f>
        <v>526.17165</v>
      </c>
      <c r="P32" s="7"/>
    </row>
    <row r="33" spans="1:16" s="8" customFormat="1" ht="12.75" customHeight="1">
      <c r="A33" s="49" t="s">
        <v>18</v>
      </c>
      <c r="B33" s="29" t="s">
        <v>10</v>
      </c>
      <c r="C33" s="36">
        <f t="shared" si="0"/>
        <v>1299.9899999999998</v>
      </c>
      <c r="D33" s="35">
        <v>312.72</v>
      </c>
      <c r="E33" s="35">
        <v>229.06</v>
      </c>
      <c r="F33" s="35">
        <v>173.88</v>
      </c>
      <c r="G33" s="35">
        <v>96.47</v>
      </c>
      <c r="H33" s="35"/>
      <c r="I33" s="35"/>
      <c r="J33" s="35"/>
      <c r="K33" s="35"/>
      <c r="L33" s="35"/>
      <c r="M33" s="35">
        <v>42.43</v>
      </c>
      <c r="N33" s="35">
        <v>168.04</v>
      </c>
      <c r="O33" s="35">
        <v>277.39</v>
      </c>
      <c r="P33" s="7"/>
    </row>
    <row r="34" spans="1:16" s="8" customFormat="1" ht="12.75">
      <c r="A34" s="50"/>
      <c r="B34" s="29" t="s">
        <v>9</v>
      </c>
      <c r="C34" s="36">
        <f t="shared" si="0"/>
        <v>5230.514397000001</v>
      </c>
      <c r="D34" s="37">
        <f>D33*3934.9/1000</f>
        <v>1230.5219280000001</v>
      </c>
      <c r="E34" s="37">
        <f>E33*3934.9/1000</f>
        <v>901.328194</v>
      </c>
      <c r="F34" s="37">
        <f>F33*3934.9/1000</f>
        <v>684.200412</v>
      </c>
      <c r="G34" s="37">
        <f>G33*3934.9/1000</f>
        <v>379.599803</v>
      </c>
      <c r="H34" s="37"/>
      <c r="I34" s="37"/>
      <c r="J34" s="37"/>
      <c r="K34" s="37"/>
      <c r="L34" s="37"/>
      <c r="M34" s="37">
        <f>M33*4171/1000</f>
        <v>176.97553</v>
      </c>
      <c r="N34" s="37">
        <f>N33*4171/1000</f>
        <v>700.8948399999999</v>
      </c>
      <c r="O34" s="37">
        <f>O33*4171/1000</f>
        <v>1156.99369</v>
      </c>
      <c r="P34" s="7"/>
    </row>
    <row r="35" spans="1:16" s="8" customFormat="1" ht="12.75">
      <c r="A35" s="42" t="s">
        <v>19</v>
      </c>
      <c r="B35" s="29" t="s">
        <v>10</v>
      </c>
      <c r="C35" s="36">
        <f t="shared" si="0"/>
        <v>48.14999999999999</v>
      </c>
      <c r="D35" s="37">
        <v>10.7</v>
      </c>
      <c r="E35" s="37">
        <v>8.69</v>
      </c>
      <c r="F35" s="37">
        <v>6.7</v>
      </c>
      <c r="G35" s="37">
        <v>3.71</v>
      </c>
      <c r="H35" s="37"/>
      <c r="I35" s="37"/>
      <c r="J35" s="37"/>
      <c r="K35" s="37"/>
      <c r="L35" s="37"/>
      <c r="M35" s="37">
        <v>2.96</v>
      </c>
      <c r="N35" s="37">
        <v>5.94</v>
      </c>
      <c r="O35" s="37">
        <v>9.45</v>
      </c>
      <c r="P35" s="7"/>
    </row>
    <row r="36" spans="1:16" s="8" customFormat="1" ht="12.75">
      <c r="A36" s="42"/>
      <c r="B36" s="29" t="s">
        <v>9</v>
      </c>
      <c r="C36" s="36">
        <f t="shared" si="0"/>
        <v>193.79787</v>
      </c>
      <c r="D36" s="43">
        <f>D35*3934.9/1000</f>
        <v>42.10343</v>
      </c>
      <c r="E36" s="43">
        <f>E35*3934.9/1000</f>
        <v>34.194281</v>
      </c>
      <c r="F36" s="43">
        <f>F35*3934.9/1000</f>
        <v>26.36383</v>
      </c>
      <c r="G36" s="43">
        <f>G35*3934.9/1000</f>
        <v>14.598479</v>
      </c>
      <c r="H36" s="43"/>
      <c r="I36" s="43"/>
      <c r="J36" s="43"/>
      <c r="K36" s="43"/>
      <c r="L36" s="43"/>
      <c r="M36" s="43">
        <f>M35*4171/1000</f>
        <v>12.34616</v>
      </c>
      <c r="N36" s="43">
        <f>N35*4171/1000</f>
        <v>24.775740000000003</v>
      </c>
      <c r="O36" s="43">
        <f>O35*4171/1000</f>
        <v>39.415949999999995</v>
      </c>
      <c r="P36" s="7"/>
    </row>
    <row r="37" spans="1:16" s="8" customFormat="1" ht="12.75">
      <c r="A37" s="49" t="s">
        <v>32</v>
      </c>
      <c r="B37" s="29" t="s">
        <v>30</v>
      </c>
      <c r="C37" s="36">
        <f t="shared" si="0"/>
        <v>457.24</v>
      </c>
      <c r="D37" s="43">
        <v>103.69</v>
      </c>
      <c r="E37" s="43">
        <v>77.66</v>
      </c>
      <c r="F37" s="43">
        <v>66.78</v>
      </c>
      <c r="G37" s="43">
        <v>32.49</v>
      </c>
      <c r="H37" s="43"/>
      <c r="I37" s="43"/>
      <c r="J37" s="43"/>
      <c r="K37" s="43"/>
      <c r="L37" s="43"/>
      <c r="M37" s="43">
        <v>21.94</v>
      </c>
      <c r="N37" s="43">
        <v>61.5</v>
      </c>
      <c r="O37" s="43">
        <v>93.18</v>
      </c>
      <c r="P37" s="7"/>
    </row>
    <row r="38" spans="1:16" s="8" customFormat="1" ht="12.75">
      <c r="A38" s="50"/>
      <c r="B38" s="29" t="s">
        <v>9</v>
      </c>
      <c r="C38" s="36">
        <f t="shared" si="0"/>
        <v>1840.893658</v>
      </c>
      <c r="D38" s="43">
        <f>D37*3934.9/1000</f>
        <v>408.00978100000003</v>
      </c>
      <c r="E38" s="43">
        <f>E37*3934.9/1000</f>
        <v>305.58433399999996</v>
      </c>
      <c r="F38" s="43">
        <f>F37*3934.9/1000</f>
        <v>262.772622</v>
      </c>
      <c r="G38" s="43">
        <f>G37*3934.9/1000</f>
        <v>127.84490100000001</v>
      </c>
      <c r="H38" s="43"/>
      <c r="I38" s="43"/>
      <c r="J38" s="43"/>
      <c r="K38" s="43"/>
      <c r="L38" s="43"/>
      <c r="M38" s="43">
        <f>M37*4171/1000</f>
        <v>91.51174</v>
      </c>
      <c r="N38" s="43">
        <f>N37*4171/1000</f>
        <v>256.5165</v>
      </c>
      <c r="O38" s="43">
        <f>O37*4171/1000</f>
        <v>388.65378000000004</v>
      </c>
      <c r="P38" s="7"/>
    </row>
    <row r="39" spans="1:16" s="9" customFormat="1" ht="12">
      <c r="A39" s="51" t="s">
        <v>11</v>
      </c>
      <c r="B39" s="21" t="s">
        <v>10</v>
      </c>
      <c r="C39" s="14">
        <f>SUM(C15,C17,C19,C21,C23,C25,C27,C29,C31,C33,C35,C37)</f>
        <v>6849.159999999998</v>
      </c>
      <c r="D39" s="14">
        <f aca="true" t="shared" si="1" ref="D39:O39">SUM(D15,D17,D19,D21,D23,D25,D27,D29,D31,D33,D35,D37)</f>
        <v>1583.45</v>
      </c>
      <c r="E39" s="14">
        <f t="shared" si="1"/>
        <v>1247.41</v>
      </c>
      <c r="F39" s="14">
        <f t="shared" si="1"/>
        <v>931.41</v>
      </c>
      <c r="G39" s="14">
        <f t="shared" si="1"/>
        <v>515.6299999999999</v>
      </c>
      <c r="H39" s="14"/>
      <c r="I39" s="14"/>
      <c r="J39" s="14"/>
      <c r="K39" s="14"/>
      <c r="L39" s="14"/>
      <c r="M39" s="14">
        <f t="shared" si="1"/>
        <v>247.35</v>
      </c>
      <c r="N39" s="14">
        <f t="shared" si="1"/>
        <v>893.48</v>
      </c>
      <c r="O39" s="14">
        <f t="shared" si="1"/>
        <v>1430.4300000000003</v>
      </c>
      <c r="P39" s="22"/>
    </row>
    <row r="40" spans="1:16" s="9" customFormat="1" ht="12">
      <c r="A40" s="60"/>
      <c r="B40" s="21" t="s">
        <v>9</v>
      </c>
      <c r="C40" s="14">
        <f>SUM(C16,C18,C20,C22,C24,C26,C28,C30,C32,C34,C36,C38)</f>
        <v>27557.83417</v>
      </c>
      <c r="D40" s="14">
        <f aca="true" t="shared" si="2" ref="D40:O40">SUM(D16,D18,D20,D22,D24,D26,D28,D30,D32,D34,D36,D38)</f>
        <v>6230.717405</v>
      </c>
      <c r="E40" s="14">
        <f t="shared" si="2"/>
        <v>4908.433609</v>
      </c>
      <c r="F40" s="14">
        <f t="shared" si="2"/>
        <v>3665.005209</v>
      </c>
      <c r="G40" s="14">
        <f t="shared" si="2"/>
        <v>2028.952487</v>
      </c>
      <c r="H40" s="14"/>
      <c r="I40" s="14"/>
      <c r="J40" s="14"/>
      <c r="K40" s="14"/>
      <c r="L40" s="14"/>
      <c r="M40" s="14">
        <f t="shared" si="2"/>
        <v>1031.69685</v>
      </c>
      <c r="N40" s="14">
        <f t="shared" si="2"/>
        <v>3726.70508</v>
      </c>
      <c r="O40" s="14">
        <f t="shared" si="2"/>
        <v>5966.32353</v>
      </c>
      <c r="P40" s="22"/>
    </row>
    <row r="41" spans="1:16" s="8" customFormat="1" ht="23.25" customHeight="1">
      <c r="A41" s="38" t="s">
        <v>38</v>
      </c>
      <c r="B41" s="29" t="s">
        <v>10</v>
      </c>
      <c r="C41" s="3">
        <f t="shared" si="0"/>
        <v>270.56</v>
      </c>
      <c r="D41" s="35">
        <v>60.57</v>
      </c>
      <c r="E41" s="35">
        <v>50.87</v>
      </c>
      <c r="F41" s="35">
        <v>38.48</v>
      </c>
      <c r="G41" s="35">
        <v>20.25</v>
      </c>
      <c r="H41" s="35"/>
      <c r="I41" s="35"/>
      <c r="J41" s="35"/>
      <c r="K41" s="35"/>
      <c r="L41" s="35"/>
      <c r="M41" s="37">
        <v>10.8</v>
      </c>
      <c r="N41" s="37">
        <v>35.78</v>
      </c>
      <c r="O41" s="37">
        <v>53.81</v>
      </c>
      <c r="P41" s="7"/>
    </row>
    <row r="42" spans="1:16" s="8" customFormat="1" ht="12" customHeight="1">
      <c r="A42" s="39"/>
      <c r="B42" s="29" t="s">
        <v>9</v>
      </c>
      <c r="C42" s="3">
        <f t="shared" si="0"/>
        <v>1088.328623</v>
      </c>
      <c r="D42" s="37">
        <f>D41*3934.9/1000</f>
        <v>238.336893</v>
      </c>
      <c r="E42" s="37">
        <f>E41*3934.9/1000</f>
        <v>200.16836299999997</v>
      </c>
      <c r="F42" s="37">
        <f>F41*3934.9/1000</f>
        <v>151.414952</v>
      </c>
      <c r="G42" s="37">
        <f>G41*3934.9/1000</f>
        <v>79.681725</v>
      </c>
      <c r="H42" s="37"/>
      <c r="I42" s="37"/>
      <c r="J42" s="37"/>
      <c r="K42" s="37"/>
      <c r="L42" s="37"/>
      <c r="M42" s="37">
        <f>M41*4171/1000</f>
        <v>45.046800000000005</v>
      </c>
      <c r="N42" s="37">
        <f>N41*4171/1000</f>
        <v>149.23838</v>
      </c>
      <c r="O42" s="37">
        <f>O41*4171/1000</f>
        <v>224.44151000000002</v>
      </c>
      <c r="P42" s="7"/>
    </row>
    <row r="43" spans="1:16" s="8" customFormat="1" ht="27.75" customHeight="1">
      <c r="A43" s="44" t="s">
        <v>39</v>
      </c>
      <c r="B43" s="29" t="s">
        <v>10</v>
      </c>
      <c r="C43" s="3">
        <f t="shared" si="0"/>
        <v>375</v>
      </c>
      <c r="D43" s="35">
        <v>85.85</v>
      </c>
      <c r="E43" s="35">
        <v>71.04</v>
      </c>
      <c r="F43" s="35">
        <v>52.09</v>
      </c>
      <c r="G43" s="35">
        <v>28.45</v>
      </c>
      <c r="H43" s="35"/>
      <c r="I43" s="35"/>
      <c r="J43" s="35"/>
      <c r="K43" s="35"/>
      <c r="L43" s="35"/>
      <c r="M43" s="35">
        <v>15.71</v>
      </c>
      <c r="N43" s="35">
        <v>48.67</v>
      </c>
      <c r="O43" s="35">
        <v>73.19</v>
      </c>
      <c r="P43" s="7"/>
    </row>
    <row r="44" spans="1:16" s="8" customFormat="1" ht="12.75">
      <c r="A44" s="45"/>
      <c r="B44" s="29" t="s">
        <v>9</v>
      </c>
      <c r="C44" s="3">
        <f t="shared" si="0"/>
        <v>1508.067777</v>
      </c>
      <c r="D44" s="37">
        <f>D43*3934.9/1000</f>
        <v>337.81116499999996</v>
      </c>
      <c r="E44" s="37">
        <f>E43*3934.9/1000</f>
        <v>279.535296</v>
      </c>
      <c r="F44" s="37">
        <f>F43*3934.9/1000</f>
        <v>204.96894100000003</v>
      </c>
      <c r="G44" s="37">
        <f>G43*3934.9/1000</f>
        <v>111.947905</v>
      </c>
      <c r="H44" s="37"/>
      <c r="I44" s="37"/>
      <c r="J44" s="37"/>
      <c r="K44" s="37"/>
      <c r="L44" s="37"/>
      <c r="M44" s="37">
        <f>M43*4171/1000</f>
        <v>65.52641</v>
      </c>
      <c r="N44" s="37">
        <f>N43*4171/1000</f>
        <v>203.00257000000002</v>
      </c>
      <c r="O44" s="37">
        <f>O43*4171/1000</f>
        <v>305.27549</v>
      </c>
      <c r="P44" s="7"/>
    </row>
    <row r="45" spans="1:16" s="8" customFormat="1" ht="26.25" customHeight="1">
      <c r="A45" s="44" t="s">
        <v>40</v>
      </c>
      <c r="B45" s="29" t="s">
        <v>10</v>
      </c>
      <c r="C45" s="3">
        <f t="shared" si="0"/>
        <v>375</v>
      </c>
      <c r="D45" s="35">
        <v>85.85</v>
      </c>
      <c r="E45" s="35">
        <v>71.04</v>
      </c>
      <c r="F45" s="35">
        <v>52.09</v>
      </c>
      <c r="G45" s="35">
        <v>28.45</v>
      </c>
      <c r="H45" s="35"/>
      <c r="I45" s="35"/>
      <c r="J45" s="35"/>
      <c r="K45" s="35"/>
      <c r="L45" s="35"/>
      <c r="M45" s="35">
        <v>15.71</v>
      </c>
      <c r="N45" s="35">
        <v>48.67</v>
      </c>
      <c r="O45" s="35">
        <v>73.19</v>
      </c>
      <c r="P45" s="7"/>
    </row>
    <row r="46" spans="1:16" s="8" customFormat="1" ht="12.75">
      <c r="A46" s="45"/>
      <c r="B46" s="29" t="s">
        <v>9</v>
      </c>
      <c r="C46" s="3">
        <f t="shared" si="0"/>
        <v>1508.067777</v>
      </c>
      <c r="D46" s="37">
        <f>D45*3934.9/1000</f>
        <v>337.81116499999996</v>
      </c>
      <c r="E46" s="37">
        <f>E45*3934.9/1000</f>
        <v>279.535296</v>
      </c>
      <c r="F46" s="37">
        <f>F45*3934.9/1000</f>
        <v>204.96894100000003</v>
      </c>
      <c r="G46" s="37">
        <f>G45*3934.9/1000</f>
        <v>111.947905</v>
      </c>
      <c r="H46" s="37"/>
      <c r="I46" s="37"/>
      <c r="J46" s="37"/>
      <c r="K46" s="37"/>
      <c r="L46" s="37"/>
      <c r="M46" s="37">
        <f>M45*4171/1000</f>
        <v>65.52641</v>
      </c>
      <c r="N46" s="37">
        <f>N45*4171/1000</f>
        <v>203.00257000000002</v>
      </c>
      <c r="O46" s="37">
        <f>O45*4171/1000</f>
        <v>305.27549</v>
      </c>
      <c r="P46" s="7"/>
    </row>
    <row r="47" spans="1:15" ht="24" customHeight="1">
      <c r="A47" s="44" t="s">
        <v>41</v>
      </c>
      <c r="B47" s="29" t="s">
        <v>10</v>
      </c>
      <c r="C47" s="3">
        <f t="shared" si="0"/>
        <v>38.22</v>
      </c>
      <c r="D47" s="35">
        <v>8.59</v>
      </c>
      <c r="E47" s="35">
        <v>6.91</v>
      </c>
      <c r="F47" s="37">
        <v>5.4</v>
      </c>
      <c r="G47" s="35">
        <v>3.01</v>
      </c>
      <c r="H47" s="35"/>
      <c r="I47" s="35"/>
      <c r="J47" s="35"/>
      <c r="K47" s="35"/>
      <c r="L47" s="35"/>
      <c r="M47" s="35">
        <v>1.64</v>
      </c>
      <c r="N47" s="35">
        <v>5.05</v>
      </c>
      <c r="O47" s="35">
        <v>7.62</v>
      </c>
    </row>
    <row r="48" spans="1:15" ht="11.25" customHeight="1">
      <c r="A48" s="45"/>
      <c r="B48" s="29" t="s">
        <v>9</v>
      </c>
      <c r="C48" s="3">
        <f t="shared" si="0"/>
        <v>153.770469</v>
      </c>
      <c r="D48" s="37">
        <f>D47*3934.9/1000</f>
        <v>33.800791</v>
      </c>
      <c r="E48" s="37">
        <f>E47*3934.9/1000</f>
        <v>27.190159</v>
      </c>
      <c r="F48" s="37">
        <f>F47*3934.9/1000</f>
        <v>21.24846</v>
      </c>
      <c r="G48" s="37">
        <f>G47*3934.9/1000</f>
        <v>11.844048999999998</v>
      </c>
      <c r="H48" s="37"/>
      <c r="I48" s="37"/>
      <c r="J48" s="37"/>
      <c r="K48" s="37"/>
      <c r="L48" s="37"/>
      <c r="M48" s="37">
        <f>M47*4171/1000</f>
        <v>6.840439999999999</v>
      </c>
      <c r="N48" s="37">
        <f>N47*4171/1000</f>
        <v>21.06355</v>
      </c>
      <c r="O48" s="37">
        <f>O47*4171/1000</f>
        <v>31.78302</v>
      </c>
    </row>
    <row r="49" spans="1:16" s="8" customFormat="1" ht="22.5" customHeight="1">
      <c r="A49" s="44" t="s">
        <v>42</v>
      </c>
      <c r="B49" s="29" t="s">
        <v>10</v>
      </c>
      <c r="C49" s="3">
        <f t="shared" si="0"/>
        <v>193.22000000000003</v>
      </c>
      <c r="D49" s="37">
        <v>39.9</v>
      </c>
      <c r="E49" s="37">
        <v>31.56</v>
      </c>
      <c r="F49" s="37">
        <v>28.69</v>
      </c>
      <c r="G49" s="37">
        <v>16.59</v>
      </c>
      <c r="H49" s="35"/>
      <c r="I49" s="35"/>
      <c r="J49" s="35"/>
      <c r="K49" s="35"/>
      <c r="L49" s="35"/>
      <c r="M49" s="35">
        <v>9.65</v>
      </c>
      <c r="N49" s="35">
        <v>26.69</v>
      </c>
      <c r="O49" s="35">
        <v>40.14</v>
      </c>
      <c r="P49" s="7"/>
    </row>
    <row r="50" spans="1:16" s="8" customFormat="1" ht="17.25" customHeight="1">
      <c r="A50" s="45"/>
      <c r="B50" s="29" t="s">
        <v>9</v>
      </c>
      <c r="C50" s="3">
        <f t="shared" si="0"/>
        <v>778.3583060000001</v>
      </c>
      <c r="D50" s="37">
        <f>D49*3934.9/1000</f>
        <v>157.00251</v>
      </c>
      <c r="E50" s="37">
        <f>E49*3934.9/1000</f>
        <v>124.185444</v>
      </c>
      <c r="F50" s="37">
        <f>F49*3934.9/1000</f>
        <v>112.892281</v>
      </c>
      <c r="G50" s="37">
        <f>G49*3934.9/1000</f>
        <v>65.279991</v>
      </c>
      <c r="H50" s="37"/>
      <c r="I50" s="37"/>
      <c r="J50" s="37"/>
      <c r="K50" s="37"/>
      <c r="L50" s="37"/>
      <c r="M50" s="37">
        <f>M49*4171/1000</f>
        <v>40.250150000000005</v>
      </c>
      <c r="N50" s="37">
        <f>N49*4171/1000</f>
        <v>111.32399000000001</v>
      </c>
      <c r="O50" s="37">
        <f>O49*4171/1000</f>
        <v>167.42394000000002</v>
      </c>
      <c r="P50" s="7"/>
    </row>
    <row r="51" spans="1:16" s="8" customFormat="1" ht="17.25" customHeight="1">
      <c r="A51" s="46" t="s">
        <v>43</v>
      </c>
      <c r="B51" s="29" t="s">
        <v>10</v>
      </c>
      <c r="C51" s="3">
        <f t="shared" si="0"/>
        <v>280</v>
      </c>
      <c r="D51" s="37">
        <v>41.76</v>
      </c>
      <c r="E51" s="37">
        <v>41.76</v>
      </c>
      <c r="F51" s="37">
        <v>37.63</v>
      </c>
      <c r="G51" s="37">
        <v>36.48</v>
      </c>
      <c r="H51" s="37"/>
      <c r="I51" s="37"/>
      <c r="J51" s="37"/>
      <c r="K51" s="37"/>
      <c r="L51" s="37"/>
      <c r="M51" s="37">
        <v>37.85</v>
      </c>
      <c r="N51" s="37">
        <v>41.76</v>
      </c>
      <c r="O51" s="37">
        <v>42.76</v>
      </c>
      <c r="P51" s="7"/>
    </row>
    <row r="52" spans="1:16" s="8" customFormat="1" ht="17.25" customHeight="1">
      <c r="A52" s="46"/>
      <c r="B52" s="29" t="s">
        <v>9</v>
      </c>
      <c r="C52" s="3">
        <f t="shared" si="0"/>
        <v>1130.663557</v>
      </c>
      <c r="D52" s="47">
        <f>D51*3934.9/1000</f>
        <v>164.321424</v>
      </c>
      <c r="E52" s="47">
        <f>E51*3934.9/1000</f>
        <v>164.321424</v>
      </c>
      <c r="F52" s="47">
        <f>F51*3934.9/1000</f>
        <v>148.070287</v>
      </c>
      <c r="G52" s="47">
        <f>G51*3934.9/1000</f>
        <v>143.545152</v>
      </c>
      <c r="H52" s="47"/>
      <c r="I52" s="47"/>
      <c r="J52" s="47"/>
      <c r="K52" s="47"/>
      <c r="L52" s="47"/>
      <c r="M52" s="47">
        <f>M51*4171/1000</f>
        <v>157.87235</v>
      </c>
      <c r="N52" s="47">
        <f>N51*4171/1000</f>
        <v>174.18096</v>
      </c>
      <c r="O52" s="47">
        <f>O51*4171/1000</f>
        <v>178.35196</v>
      </c>
      <c r="P52" s="7"/>
    </row>
    <row r="53" spans="1:16" s="8" customFormat="1" ht="24.75" customHeight="1">
      <c r="A53" s="44" t="s">
        <v>44</v>
      </c>
      <c r="B53" s="29" t="s">
        <v>10</v>
      </c>
      <c r="C53" s="3">
        <f t="shared" si="0"/>
        <v>82.05</v>
      </c>
      <c r="D53" s="35">
        <v>18.37</v>
      </c>
      <c r="E53" s="35">
        <v>14.82</v>
      </c>
      <c r="F53" s="35">
        <v>11.66</v>
      </c>
      <c r="G53" s="35">
        <v>6.75</v>
      </c>
      <c r="H53" s="35"/>
      <c r="I53" s="35"/>
      <c r="J53" s="35"/>
      <c r="K53" s="35"/>
      <c r="L53" s="35"/>
      <c r="M53" s="35">
        <v>3.27</v>
      </c>
      <c r="N53" s="35">
        <v>10.85</v>
      </c>
      <c r="O53" s="35">
        <v>16.33</v>
      </c>
      <c r="P53" s="7"/>
    </row>
    <row r="54" spans="1:16" s="8" customFormat="1" ht="12.75">
      <c r="A54" s="45"/>
      <c r="B54" s="29" t="s">
        <v>9</v>
      </c>
      <c r="C54" s="3">
        <f t="shared" si="0"/>
        <v>330.04778999999996</v>
      </c>
      <c r="D54" s="37">
        <f>D53*3934.9/1000</f>
        <v>72.28411300000002</v>
      </c>
      <c r="E54" s="37">
        <f>E53*3934.9/1000</f>
        <v>58.315218</v>
      </c>
      <c r="F54" s="37">
        <f>F53*3934.9/1000</f>
        <v>45.880934</v>
      </c>
      <c r="G54" s="37">
        <f>G53*3934.9/1000</f>
        <v>26.560575</v>
      </c>
      <c r="H54" s="37"/>
      <c r="I54" s="37"/>
      <c r="J54" s="37"/>
      <c r="K54" s="37"/>
      <c r="L54" s="37"/>
      <c r="M54" s="37">
        <f>M53*4171/1000</f>
        <v>13.63917</v>
      </c>
      <c r="N54" s="37">
        <f>N53*4171/1000</f>
        <v>45.25535</v>
      </c>
      <c r="O54" s="37">
        <f>O53*4171/1000</f>
        <v>68.11242999999999</v>
      </c>
      <c r="P54" s="7"/>
    </row>
    <row r="55" spans="1:16" s="8" customFormat="1" ht="24.75" customHeight="1">
      <c r="A55" s="44" t="s">
        <v>45</v>
      </c>
      <c r="B55" s="29" t="s">
        <v>10</v>
      </c>
      <c r="C55" s="3">
        <f t="shared" si="0"/>
        <v>281.51</v>
      </c>
      <c r="D55" s="35">
        <v>62.52</v>
      </c>
      <c r="E55" s="35">
        <v>50.46</v>
      </c>
      <c r="F55" s="35">
        <v>39.74</v>
      </c>
      <c r="G55" s="35">
        <v>22.73</v>
      </c>
      <c r="H55" s="35"/>
      <c r="I55" s="35"/>
      <c r="J55" s="35"/>
      <c r="K55" s="35"/>
      <c r="L55" s="35"/>
      <c r="M55" s="35">
        <v>13.1</v>
      </c>
      <c r="N55" s="35">
        <v>37.26</v>
      </c>
      <c r="O55" s="37">
        <v>55.7</v>
      </c>
      <c r="P55" s="7"/>
    </row>
    <row r="56" spans="1:16" s="8" customFormat="1" ht="12.75">
      <c r="A56" s="45"/>
      <c r="B56" s="29" t="s">
        <v>9</v>
      </c>
      <c r="C56" s="3">
        <f t="shared" si="0"/>
        <v>1132.754465</v>
      </c>
      <c r="D56" s="37">
        <f>D55*3934.9/1000</f>
        <v>246.009948</v>
      </c>
      <c r="E56" s="37">
        <f>E55*3934.9/1000</f>
        <v>198.555054</v>
      </c>
      <c r="F56" s="37">
        <f>F55*3934.9/1000</f>
        <v>156.372926</v>
      </c>
      <c r="G56" s="37">
        <f>G55*3934.9/1000</f>
        <v>89.44027700000001</v>
      </c>
      <c r="H56" s="37"/>
      <c r="I56" s="37"/>
      <c r="J56" s="37"/>
      <c r="K56" s="37"/>
      <c r="L56" s="37"/>
      <c r="M56" s="37">
        <f>M55*4171/1000</f>
        <v>54.6401</v>
      </c>
      <c r="N56" s="37">
        <f>N55*4171/1000</f>
        <v>155.41146</v>
      </c>
      <c r="O56" s="37">
        <f>O55*4171/1000</f>
        <v>232.3247</v>
      </c>
      <c r="P56" s="7"/>
    </row>
    <row r="57" spans="1:16" s="8" customFormat="1" ht="12.75">
      <c r="A57" s="54" t="s">
        <v>46</v>
      </c>
      <c r="B57" s="29" t="s">
        <v>30</v>
      </c>
      <c r="C57" s="3">
        <f>D57+E57+F57+G57+H57+I57+J57+K57+L57+M57+N57+O57</f>
        <v>159.84</v>
      </c>
      <c r="D57" s="37">
        <v>35.64</v>
      </c>
      <c r="E57" s="37">
        <v>28.76</v>
      </c>
      <c r="F57" s="37">
        <v>22.64</v>
      </c>
      <c r="G57" s="37">
        <v>13.1</v>
      </c>
      <c r="H57" s="37"/>
      <c r="I57" s="37"/>
      <c r="J57" s="37"/>
      <c r="K57" s="37"/>
      <c r="L57" s="37"/>
      <c r="M57" s="37">
        <v>6.99</v>
      </c>
      <c r="N57" s="37">
        <v>21.05</v>
      </c>
      <c r="O57" s="37">
        <v>31.66</v>
      </c>
      <c r="P57" s="7"/>
    </row>
    <row r="58" spans="1:16" s="8" customFormat="1" ht="12.75">
      <c r="A58" s="52"/>
      <c r="B58" s="29" t="s">
        <v>31</v>
      </c>
      <c r="C58" s="3">
        <f>D58+E58+F58+G58+H58+I58+J58+K58+L58+M58+N58+O58</f>
        <v>643.049586</v>
      </c>
      <c r="D58" s="37">
        <f>D57*3934.9/1000</f>
        <v>140.239836</v>
      </c>
      <c r="E58" s="37">
        <f>E57*3934.9/1000</f>
        <v>113.167724</v>
      </c>
      <c r="F58" s="37">
        <f>F57*3934.9/1000</f>
        <v>89.086136</v>
      </c>
      <c r="G58" s="37">
        <f>G57*3934.9/1000</f>
        <v>51.54719</v>
      </c>
      <c r="H58" s="37"/>
      <c r="I58" s="37"/>
      <c r="J58" s="37"/>
      <c r="K58" s="37"/>
      <c r="L58" s="37"/>
      <c r="M58" s="37">
        <f>M57*4171/1000</f>
        <v>29.15529</v>
      </c>
      <c r="N58" s="37">
        <f>N57*4171/1000</f>
        <v>87.79955</v>
      </c>
      <c r="O58" s="37">
        <f>O57*4171/1000</f>
        <v>132.05386000000001</v>
      </c>
      <c r="P58" s="7"/>
    </row>
    <row r="59" spans="1:16" s="8" customFormat="1" ht="12.75">
      <c r="A59" s="51" t="s">
        <v>33</v>
      </c>
      <c r="B59" s="29" t="s">
        <v>30</v>
      </c>
      <c r="C59" s="3">
        <f>SUM(C41,C43,C45,C47,C49,C51,C53,C55,C57)</f>
        <v>2055.4</v>
      </c>
      <c r="D59" s="3">
        <f aca="true" t="shared" si="3" ref="D59:O59">SUM(D41,D43,D45,D47,D49,D51,D53,D55,D57)</f>
        <v>439.04999999999995</v>
      </c>
      <c r="E59" s="3">
        <f t="shared" si="3"/>
        <v>367.21999999999997</v>
      </c>
      <c r="F59" s="3">
        <f t="shared" si="3"/>
        <v>288.41999999999996</v>
      </c>
      <c r="G59" s="3">
        <f t="shared" si="3"/>
        <v>175.81</v>
      </c>
      <c r="H59" s="3"/>
      <c r="I59" s="3"/>
      <c r="J59" s="3"/>
      <c r="K59" s="3"/>
      <c r="L59" s="3"/>
      <c r="M59" s="3">
        <f t="shared" si="3"/>
        <v>114.71999999999998</v>
      </c>
      <c r="N59" s="3">
        <f t="shared" si="3"/>
        <v>275.78</v>
      </c>
      <c r="O59" s="3">
        <f t="shared" si="3"/>
        <v>394.4</v>
      </c>
      <c r="P59" s="7"/>
    </row>
    <row r="60" spans="1:16" s="8" customFormat="1" ht="12.75">
      <c r="A60" s="52"/>
      <c r="B60" s="29" t="s">
        <v>9</v>
      </c>
      <c r="C60" s="3">
        <f>SUM(C42,C44,C46,C48,C50,C52,C54,C56,C58)</f>
        <v>8273.108349999999</v>
      </c>
      <c r="D60" s="3">
        <f aca="true" t="shared" si="4" ref="D60:O60">SUM(D42,D44,D46,D48,D50,D52,D54,D56,D58)</f>
        <v>1727.617845</v>
      </c>
      <c r="E60" s="3">
        <f t="shared" si="4"/>
        <v>1444.9739779999998</v>
      </c>
      <c r="F60" s="3">
        <f t="shared" si="4"/>
        <v>1134.9038580000001</v>
      </c>
      <c r="G60" s="3">
        <f t="shared" si="4"/>
        <v>691.794769</v>
      </c>
      <c r="H60" s="3"/>
      <c r="I60" s="3"/>
      <c r="J60" s="3"/>
      <c r="K60" s="3"/>
      <c r="L60" s="3"/>
      <c r="M60" s="3">
        <f t="shared" si="4"/>
        <v>478.49712000000005</v>
      </c>
      <c r="N60" s="3">
        <f t="shared" si="4"/>
        <v>1150.27838</v>
      </c>
      <c r="O60" s="3">
        <f t="shared" si="4"/>
        <v>1645.0423999999998</v>
      </c>
      <c r="P60" s="7"/>
    </row>
    <row r="61" spans="1:16" s="8" customFormat="1" ht="18" customHeight="1">
      <c r="A61" s="53" t="s">
        <v>47</v>
      </c>
      <c r="B61" s="29" t="s">
        <v>10</v>
      </c>
      <c r="C61" s="3">
        <f t="shared" si="0"/>
        <v>200.04999999999998</v>
      </c>
      <c r="D61" s="35">
        <v>50.32</v>
      </c>
      <c r="E61" s="35">
        <v>37.59</v>
      </c>
      <c r="F61" s="35">
        <v>25.06</v>
      </c>
      <c r="G61" s="35">
        <v>11.28</v>
      </c>
      <c r="H61" s="35"/>
      <c r="I61" s="35"/>
      <c r="J61" s="35"/>
      <c r="K61" s="35"/>
      <c r="L61" s="35"/>
      <c r="M61" s="35">
        <v>9.16</v>
      </c>
      <c r="N61" s="35">
        <v>22.85</v>
      </c>
      <c r="O61" s="35">
        <v>43.79</v>
      </c>
      <c r="P61" s="7"/>
    </row>
    <row r="62" spans="1:16" s="8" customFormat="1" ht="18.75" customHeight="1">
      <c r="A62" s="53"/>
      <c r="B62" s="29" t="s">
        <v>9</v>
      </c>
      <c r="C62" s="3">
        <f>D62+E62+F62+G62+H62+I62+J62+K62+L62+M62+N62+O62</f>
        <v>805.073125</v>
      </c>
      <c r="D62" s="37">
        <f>D61*3934.9/1000</f>
        <v>198.004168</v>
      </c>
      <c r="E62" s="37">
        <f>E61*3934.9/1000</f>
        <v>147.912891</v>
      </c>
      <c r="F62" s="37">
        <f>F61*3934.9/1000</f>
        <v>98.608594</v>
      </c>
      <c r="G62" s="37">
        <f>G61*3934.9/1000</f>
        <v>44.385672</v>
      </c>
      <c r="H62" s="37"/>
      <c r="I62" s="37"/>
      <c r="J62" s="37"/>
      <c r="K62" s="37"/>
      <c r="L62" s="37"/>
      <c r="M62" s="37">
        <f>M61*4171/1000</f>
        <v>38.206360000000004</v>
      </c>
      <c r="N62" s="37">
        <f>N61*4171/1000</f>
        <v>95.30735</v>
      </c>
      <c r="O62" s="37">
        <f>O61*4171/1000</f>
        <v>182.64809</v>
      </c>
      <c r="P62" s="7"/>
    </row>
    <row r="63" spans="1:16" s="10" customFormat="1" ht="13.5" customHeight="1">
      <c r="A63" s="51" t="s">
        <v>12</v>
      </c>
      <c r="B63" s="24" t="s">
        <v>10</v>
      </c>
      <c r="C63" s="3">
        <f>SUM(C39,C59,C61)</f>
        <v>9104.609999999997</v>
      </c>
      <c r="D63" s="3">
        <f aca="true" t="shared" si="5" ref="D63:O63">SUM(D39,D59,D61)</f>
        <v>2072.82</v>
      </c>
      <c r="E63" s="3">
        <f t="shared" si="5"/>
        <v>1652.22</v>
      </c>
      <c r="F63" s="3">
        <f t="shared" si="5"/>
        <v>1244.8899999999999</v>
      </c>
      <c r="G63" s="3">
        <f t="shared" si="5"/>
        <v>702.7199999999998</v>
      </c>
      <c r="H63" s="3"/>
      <c r="I63" s="3"/>
      <c r="J63" s="3"/>
      <c r="K63" s="3"/>
      <c r="L63" s="3"/>
      <c r="M63" s="3">
        <f t="shared" si="5"/>
        <v>371.23</v>
      </c>
      <c r="N63" s="3">
        <f t="shared" si="5"/>
        <v>1192.11</v>
      </c>
      <c r="O63" s="3">
        <f t="shared" si="5"/>
        <v>1868.6200000000003</v>
      </c>
      <c r="P63" s="23"/>
    </row>
    <row r="64" spans="1:16" s="10" customFormat="1" ht="24" customHeight="1">
      <c r="A64" s="60"/>
      <c r="B64" s="48" t="s">
        <v>34</v>
      </c>
      <c r="C64" s="3">
        <f>SUM(C40,C60,C62)</f>
        <v>36636.015645</v>
      </c>
      <c r="D64" s="3">
        <f aca="true" t="shared" si="6" ref="D64:O64">SUM(D40,D60,D62)</f>
        <v>8156.3394180000005</v>
      </c>
      <c r="E64" s="3">
        <f t="shared" si="6"/>
        <v>6501.320478</v>
      </c>
      <c r="F64" s="3">
        <f t="shared" si="6"/>
        <v>4898.517661000001</v>
      </c>
      <c r="G64" s="3">
        <f t="shared" si="6"/>
        <v>2765.132928</v>
      </c>
      <c r="H64" s="3"/>
      <c r="I64" s="3"/>
      <c r="J64" s="3"/>
      <c r="K64" s="3"/>
      <c r="L64" s="3"/>
      <c r="M64" s="3">
        <f t="shared" si="6"/>
        <v>1548.40033</v>
      </c>
      <c r="N64" s="3">
        <f t="shared" si="6"/>
        <v>4972.29081</v>
      </c>
      <c r="O64" s="3">
        <f t="shared" si="6"/>
        <v>7794.01402</v>
      </c>
      <c r="P64" s="23"/>
    </row>
    <row r="65" spans="1:16" s="10" customFormat="1" ht="12.75">
      <c r="A65" s="59" t="s">
        <v>35</v>
      </c>
      <c r="B65" s="24" t="s">
        <v>10</v>
      </c>
      <c r="C65" s="3">
        <f aca="true" t="shared" si="7" ref="C65:G66">SUM(C9,C11,C13,C63)</f>
        <v>9824.309999999998</v>
      </c>
      <c r="D65" s="3">
        <f t="shared" si="7"/>
        <v>2225.9700000000003</v>
      </c>
      <c r="E65" s="3">
        <f t="shared" si="7"/>
        <v>1776.67</v>
      </c>
      <c r="F65" s="3">
        <f t="shared" si="7"/>
        <v>1341.4499999999998</v>
      </c>
      <c r="G65" s="3">
        <f t="shared" si="7"/>
        <v>757.1899999999998</v>
      </c>
      <c r="H65" s="3"/>
      <c r="I65" s="3"/>
      <c r="J65" s="3"/>
      <c r="K65" s="3"/>
      <c r="L65" s="3"/>
      <c r="M65" s="3">
        <f aca="true" t="shared" si="8" ref="M65:O66">SUM(M9,M11,M13,M63)</f>
        <v>414.21000000000004</v>
      </c>
      <c r="N65" s="3">
        <f t="shared" si="8"/>
        <v>1296.53</v>
      </c>
      <c r="O65" s="3">
        <f t="shared" si="8"/>
        <v>2012.2900000000004</v>
      </c>
      <c r="P65" s="23"/>
    </row>
    <row r="66" spans="1:16" s="10" customFormat="1" ht="12.75">
      <c r="A66" s="59"/>
      <c r="B66" s="24" t="s">
        <v>9</v>
      </c>
      <c r="C66" s="3">
        <f t="shared" si="7"/>
        <v>39536.684802</v>
      </c>
      <c r="D66" s="3">
        <f t="shared" si="7"/>
        <v>8758.969353</v>
      </c>
      <c r="E66" s="3">
        <f t="shared" si="7"/>
        <v>6991.0187829999995</v>
      </c>
      <c r="F66" s="3">
        <f t="shared" si="7"/>
        <v>5278.471605000001</v>
      </c>
      <c r="G66" s="3">
        <f t="shared" si="7"/>
        <v>2979.466931</v>
      </c>
      <c r="H66" s="3"/>
      <c r="I66" s="3"/>
      <c r="J66" s="3"/>
      <c r="K66" s="3"/>
      <c r="L66" s="3"/>
      <c r="M66" s="3">
        <f t="shared" si="8"/>
        <v>1727.6699099999998</v>
      </c>
      <c r="N66" s="3">
        <f t="shared" si="8"/>
        <v>5407.8266300000005</v>
      </c>
      <c r="O66" s="3">
        <f t="shared" si="8"/>
        <v>8393.26159</v>
      </c>
      <c r="P66" s="23"/>
    </row>
    <row r="67" spans="1:16" s="13" customFormat="1" ht="12.75">
      <c r="A67" s="11"/>
      <c r="B67" s="2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26"/>
    </row>
    <row r="68" spans="1:16" s="10" customFormat="1" ht="12.7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28"/>
      <c r="N68" s="28"/>
      <c r="O68" s="28"/>
      <c r="P68" s="23"/>
    </row>
    <row r="69" spans="1:15" ht="12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</row>
  </sheetData>
  <sheetProtection/>
  <mergeCells count="31">
    <mergeCell ref="A1:O1"/>
    <mergeCell ref="A2:O2"/>
    <mergeCell ref="L3:O3"/>
    <mergeCell ref="L4:O4"/>
    <mergeCell ref="J5:O5"/>
    <mergeCell ref="A21:A22"/>
    <mergeCell ref="A69:O69"/>
    <mergeCell ref="A68:L68"/>
    <mergeCell ref="A9:A10"/>
    <mergeCell ref="A11:A12"/>
    <mergeCell ref="B7:B8"/>
    <mergeCell ref="C7:C8"/>
    <mergeCell ref="D7:O7"/>
    <mergeCell ref="A31:A32"/>
    <mergeCell ref="A7:A8"/>
    <mergeCell ref="A39:A40"/>
    <mergeCell ref="A19:A20"/>
    <mergeCell ref="A15:A16"/>
    <mergeCell ref="A17:A18"/>
    <mergeCell ref="A13:A14"/>
    <mergeCell ref="A65:A66"/>
    <mergeCell ref="A63:A64"/>
    <mergeCell ref="A23:A24"/>
    <mergeCell ref="A33:A34"/>
    <mergeCell ref="A25:A26"/>
    <mergeCell ref="A27:A28"/>
    <mergeCell ref="A29:A30"/>
    <mergeCell ref="A59:A60"/>
    <mergeCell ref="A61:A62"/>
    <mergeCell ref="A57:A58"/>
    <mergeCell ref="A37:A38"/>
  </mergeCells>
  <printOptions/>
  <pageMargins left="0.15748031496062992" right="0.03937007874015748" top="0" bottom="0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MorozovaNN</cp:lastModifiedBy>
  <cp:lastPrinted>2014-09-15T03:14:16Z</cp:lastPrinted>
  <dcterms:created xsi:type="dcterms:W3CDTF">2009-09-07T02:59:36Z</dcterms:created>
  <dcterms:modified xsi:type="dcterms:W3CDTF">2014-09-19T03:17:59Z</dcterms:modified>
  <cp:category/>
  <cp:version/>
  <cp:contentType/>
  <cp:contentStatus/>
</cp:coreProperties>
</file>